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IP CARRETERA M226 SANTOS DE LA HUMOSA\"/>
    </mc:Choice>
  </mc:AlternateContent>
  <bookViews>
    <workbookView xWindow="-120" yWindow="-120" windowWidth="29040" windowHeight="15840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PRENSA'!$A$1:$M$16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<sst xmlns="http://schemas.openxmlformats.org/spreadsheetml/2006/main" count="48" uniqueCount="38">
  <si>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</si>
  <si>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</si>
  <si>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</si>
  <si>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</si>
  <si>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</si>
  <si>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</si>
  <si>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</si>
  <si>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</si>
  <si>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</si>
  <si>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</si>
  <si>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</si>
  <si>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</si>
  <si>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</si>
  <si>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</si>
  <si>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</si>
  <si>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</si>
  <si>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</si>
  <si>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</si>
  <si>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</si>
  <si>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</si>
  <si>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</si>
  <si>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</si>
  <si>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</si>
  <si>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</si>
  <si>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</si>
  <si>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</si>
  <si>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</si>
  <si>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Fuente: EGM 2º Acumulado Movil 2022</t>
  </si>
  <si>
    <t>´2023</t>
  </si>
  <si>
    <t>Consejería de Transportes e Infraestructuras</t>
  </si>
  <si>
    <t>Secretaria General Técnica</t>
  </si>
  <si>
    <t>EL MUNDO</t>
  </si>
  <si>
    <t>MADRID</t>
  </si>
  <si>
    <t>L-S</t>
  </si>
  <si>
    <t>Módulos ByN</t>
  </si>
  <si>
    <t>IP Carretera M-226 Santos de la Humosa</t>
  </si>
  <si>
    <t>ÓPTICO</t>
  </si>
  <si>
    <t xml:space="preserve">Total Tarifa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</si>
</sst>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17" fontId="18" fillId="34" borderId="54" xfId="0" quotePrefix="1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horizontal="center" vertical="center" wrapText="1"/>
    </xf>
    <xf numFmtId="16" fontId="34" fillId="0" borderId="53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33" fillId="2" borderId="55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0" fontId="35" fillId="34" borderId="2" xfId="4" applyFont="1" applyFill="1" applyBorder="1" applyAlignment="1">
      <alignment horizontal="center" vertical="center" wrapText="1"/>
    </xf>
    <xf numFmtId="0" fontId="35" fillId="34" borderId="51" xfId="4" applyFont="1" applyFill="1" applyBorder="1" applyAlignment="1">
      <alignment horizontal="center" vertical="center" wrapText="1"/>
    </xf>
    <xf numFmtId="164" fontId="24" fillId="0" borderId="57" xfId="0" applyNumberFormat="1" applyFont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4" fillId="0" borderId="58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164" fontId="24" fillId="0" borderId="60" xfId="0" applyNumberFormat="1" applyFont="1" applyBorder="1" applyAlignment="1">
      <alignment horizontal="center" vertical="center" wrapText="1"/>
    </xf>
    <xf numFmtId="10" fontId="24" fillId="0" borderId="60" xfId="1" applyNumberFormat="1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84" t="s">
        <v>29</v>
      </c>
      <c r="C9" s="85"/>
      <c r="D9" s="86"/>
    </row>
    <row r="10" spans="1:5" ht="58.5" customHeight="1" x14ac:dyDescent="0.25">
      <c r="B10" s="81" t="s">
        <v>30</v>
      </c>
      <c r="C10" s="82" t="s">
        <v>19</v>
      </c>
      <c r="D10" s="83"/>
    </row>
    <row r="11" spans="1:5" s="16" customFormat="1" ht="51" customHeight="1" x14ac:dyDescent="0.25">
      <c r="B11" s="81" t="s">
        <v>17</v>
      </c>
      <c r="C11" s="82"/>
      <c r="D11" s="83"/>
    </row>
    <row r="12" spans="1:5" ht="61.5" customHeight="1" x14ac:dyDescent="0.25">
      <c r="B12" s="87" t="s">
        <v>35</v>
      </c>
      <c r="C12" s="82"/>
      <c r="D12" s="83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0"/>
  <sheetViews>
    <sheetView showGridLines="0" showZeros="0" zoomScale="85" zoomScaleNormal="85" workbookViewId="0">
      <selection activeCell="C3" sqref="C3"/>
    </sheetView>
  </sheetViews>
  <sheetFormatPr baseColWidth="10" defaultColWidth="11.42578125" defaultRowHeight="15" x14ac:dyDescent="0.25"/>
  <cols>
    <col min="1" max="1" width="2.5703125" customWidth="1"/>
    <col min="2" max="2" width="46.57031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111" t="s">
        <v>29</v>
      </c>
    </row>
    <row r="3" spans="2:3" ht="15.75" x14ac:dyDescent="0.25">
      <c r="B3" s="112" t="s">
        <v>30</v>
      </c>
    </row>
    <row r="4" spans="2:3" ht="15.75" x14ac:dyDescent="0.25">
      <c r="B4" s="112" t="s">
        <v>17</v>
      </c>
    </row>
    <row r="5" spans="2:3" ht="15.75" x14ac:dyDescent="0.25">
      <c r="B5" s="112" t="s">
        <v>35</v>
      </c>
    </row>
    <row r="6" spans="2:3" ht="19.5" thickBot="1" x14ac:dyDescent="0.35">
      <c r="B6" s="113" t="s">
        <v>36</v>
      </c>
    </row>
    <row r="7" spans="2:3" ht="15.75" thickBot="1" x14ac:dyDescent="0.3"/>
    <row r="8" spans="2:3" ht="15.75" customHeight="1" x14ac:dyDescent="0.25">
      <c r="B8" s="88" t="s">
        <v>14</v>
      </c>
      <c r="C8" s="114" t="s">
        <v>15</v>
      </c>
    </row>
    <row r="9" spans="2:3" ht="15.75" customHeight="1" thickBot="1" x14ac:dyDescent="0.3">
      <c r="B9" s="90"/>
      <c r="C9" s="115"/>
    </row>
    <row r="10" spans="2:3" s="2" customFormat="1" ht="33" customHeight="1" thickBot="1" x14ac:dyDescent="0.3">
      <c r="B10" s="76" t="s">
        <v>12</v>
      </c>
      <c r="C10" s="116">
        <v>8183.4477999999999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18"/>
  <sheetViews>
    <sheetView showGridLines="0" showZeros="0" zoomScale="85" zoomScaleNormal="85" workbookViewId="0">
      <selection activeCell="G5" sqref="G5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8.710937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29</v>
      </c>
      <c r="C2" s="25"/>
      <c r="D2" s="26"/>
      <c r="E2" s="27"/>
      <c r="G2" s="23"/>
      <c r="I2"/>
    </row>
    <row r="3" spans="2:14" ht="18.75" x14ac:dyDescent="0.3">
      <c r="B3" s="28" t="s">
        <v>30</v>
      </c>
      <c r="C3" s="29"/>
      <c r="D3" s="30"/>
      <c r="E3" s="31"/>
      <c r="G3" s="23"/>
      <c r="I3" s="32"/>
      <c r="J3" s="32"/>
    </row>
    <row r="4" spans="2:14" ht="18.75" x14ac:dyDescent="0.3">
      <c r="B4" s="28" t="s">
        <v>17</v>
      </c>
      <c r="C4" s="29"/>
      <c r="D4" s="30"/>
      <c r="E4" s="31"/>
      <c r="G4" s="23"/>
      <c r="I4" s="32"/>
      <c r="J4" s="32"/>
    </row>
    <row r="5" spans="2:14" ht="18.75" x14ac:dyDescent="0.3">
      <c r="B5" s="28" t="s">
        <v>35</v>
      </c>
      <c r="C5" s="29"/>
      <c r="D5" s="30"/>
      <c r="E5" s="31"/>
      <c r="G5" s="23"/>
      <c r="I5" s="32"/>
      <c r="J5" s="32"/>
    </row>
    <row r="6" spans="2:14" ht="19.5" thickBot="1" x14ac:dyDescent="0.35">
      <c r="B6" s="34" t="s">
        <v>9</v>
      </c>
      <c r="C6" s="35"/>
      <c r="D6" s="36"/>
      <c r="E6" s="37"/>
      <c r="G6" s="23"/>
      <c r="I6"/>
    </row>
    <row r="7" spans="2:14" ht="15.75" thickBot="1" x14ac:dyDescent="0.3"/>
    <row r="8" spans="2:14" ht="15.75" customHeight="1" x14ac:dyDescent="0.25">
      <c r="B8" s="88" t="s">
        <v>10</v>
      </c>
      <c r="C8" s="106" t="s">
        <v>11</v>
      </c>
      <c r="D8" s="106" t="s">
        <v>18</v>
      </c>
      <c r="E8" s="106" t="s">
        <v>0</v>
      </c>
      <c r="F8" s="91" t="s">
        <v>20</v>
      </c>
      <c r="G8" s="38"/>
      <c r="H8" s="103" t="s">
        <v>21</v>
      </c>
      <c r="I8" s="102" t="s">
        <v>23</v>
      </c>
      <c r="J8" s="75" t="s">
        <v>28</v>
      </c>
      <c r="K8" s="99" t="s">
        <v>37</v>
      </c>
      <c r="L8" s="99" t="s">
        <v>1</v>
      </c>
      <c r="M8" s="96" t="s">
        <v>2</v>
      </c>
    </row>
    <row r="9" spans="2:14" ht="15" customHeight="1" x14ac:dyDescent="0.25">
      <c r="B9" s="89"/>
      <c r="C9" s="107"/>
      <c r="D9" s="107"/>
      <c r="E9" s="107"/>
      <c r="F9" s="92"/>
      <c r="G9" s="117" t="s">
        <v>22</v>
      </c>
      <c r="H9" s="104"/>
      <c r="I9" s="92"/>
      <c r="J9" s="94"/>
      <c r="K9" s="100"/>
      <c r="L9" s="100"/>
      <c r="M9" s="97"/>
    </row>
    <row r="10" spans="2:14" ht="15.75" customHeight="1" thickBot="1" x14ac:dyDescent="0.3">
      <c r="B10" s="90"/>
      <c r="C10" s="108"/>
      <c r="D10" s="108"/>
      <c r="E10" s="108"/>
      <c r="F10" s="93"/>
      <c r="G10" s="39"/>
      <c r="H10" s="105"/>
      <c r="I10" s="93"/>
      <c r="J10" s="95"/>
      <c r="K10" s="101"/>
      <c r="L10" s="101"/>
      <c r="M10" s="98"/>
    </row>
    <row r="11" spans="2:14" s="2" customFormat="1" ht="15.75" thickBot="1" x14ac:dyDescent="0.3">
      <c r="B11" s="118" t="s">
        <v>31</v>
      </c>
      <c r="C11" s="119" t="s">
        <v>32</v>
      </c>
      <c r="D11" s="120" t="s">
        <v>33</v>
      </c>
      <c r="E11" s="121" t="s">
        <v>34</v>
      </c>
      <c r="F11" s="74">
        <v>3</v>
      </c>
      <c r="G11" s="122" t="s">
        <v>22</v>
      </c>
      <c r="H11" s="123">
        <v>8</v>
      </c>
      <c r="I11" s="74"/>
      <c r="J11" s="77">
        <v>45002</v>
      </c>
      <c r="K11" s="124">
        <v>35784</v>
      </c>
      <c r="L11" s="125">
        <v>0.81100000000000005</v>
      </c>
      <c r="M11" s="126">
        <v>6763.18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8">
        <v>6763.18</v>
      </c>
    </row>
    <row r="14" spans="2:14" ht="15.75" x14ac:dyDescent="0.25">
      <c r="K14" s="46" t="s">
        <v>4</v>
      </c>
      <c r="L14" s="47">
        <v>0.21</v>
      </c>
      <c r="M14" s="79">
        <v>1420.2678000000001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80">
        <v>8183.4477999999999</v>
      </c>
    </row>
    <row r="18" spans="13:13" x14ac:dyDescent="0.25">
      <c r="M18" s="50"/>
    </row>
  </sheetData>
  <mergeCells count="11">
    <mergeCell ref="I8:I10"/>
    <mergeCell ref="H8:H10"/>
    <mergeCell ref="B8:B10"/>
    <mergeCell ref="E8:E10"/>
    <mergeCell ref="D8:D10"/>
    <mergeCell ref="C8:C10"/>
    <mergeCell ref="F8:F10"/>
    <mergeCell ref="M8:M10"/>
    <mergeCell ref="K8:K10"/>
    <mergeCell ref="L8:L10"/>
    <mergeCell ref="J9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Normal="100" workbookViewId="0">
      <selection activeCell="B25" sqref="B25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Secretaria General Técnica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51" t="str">
        <f>+PORTADA!B12</f>
        <v>IP Carretera M-226 Santos de la Humosa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09" t="s">
        <v>12</v>
      </c>
    </row>
    <row r="11" spans="2:28" ht="15.75" thickBot="1" x14ac:dyDescent="0.3">
      <c r="D11" s="110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0.21</v>
      </c>
      <c r="E13" s="64"/>
    </row>
    <row r="14" spans="2:28" x14ac:dyDescent="0.25">
      <c r="B14" s="65" t="s">
        <v>6</v>
      </c>
      <c r="C14" s="66"/>
      <c r="D14" s="67">
        <f>D22*D13%</f>
        <v>12360.854099999999</v>
      </c>
      <c r="E14" s="60"/>
    </row>
    <row r="15" spans="2:28" x14ac:dyDescent="0.25">
      <c r="B15" s="65" t="s">
        <v>7</v>
      </c>
      <c r="C15" s="62"/>
      <c r="D15" s="68">
        <f>+D16/D13</f>
        <v>1</v>
      </c>
      <c r="E15" s="60"/>
    </row>
    <row r="16" spans="2:28" x14ac:dyDescent="0.25">
      <c r="B16" s="69" t="s">
        <v>24</v>
      </c>
      <c r="C16" s="62"/>
      <c r="D16" s="68">
        <f>+D13</f>
        <v>0.21</v>
      </c>
      <c r="E16" s="64"/>
    </row>
    <row r="17" spans="2:5" ht="15.75" thickBot="1" x14ac:dyDescent="0.3">
      <c r="B17" s="70" t="s">
        <v>8</v>
      </c>
      <c r="C17" s="66"/>
      <c r="D17" s="71">
        <f>+D22*D16%</f>
        <v>12360.854099999999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27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5886121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2024-07-15T09:12:30Z</dcterms:modified>
</cp:coreProperties>
</file>